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nplan" sheetId="1" state="visible" r:id="rId1"/>
  </sheets>
  <definedNames>
    <definedName name="_xlnm.Print_Area" localSheetId="0">'Ratenplan'!$A$1:$F$54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4" fontId="3" fillId="2" borderId="1" pivotButton="0" quotePrefix="0" xfId="0"/>
    <xf numFmtId="1" fontId="3" fillId="2" borderId="1" pivotButton="0" quotePrefix="0" xfId="0"/>
    <xf numFmtId="164" fontId="3" fillId="2" borderId="1" pivotButton="0" quotePrefix="0" xfId="0"/>
    <xf numFmtId="0" fontId="4" fillId="0" borderId="0" applyAlignment="1" pivotButton="0" quotePrefix="0" xfId="0">
      <alignment vertical="center"/>
    </xf>
    <xf numFmtId="4" fontId="4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pivotButton="0" quotePrefix="0" xfId="0"/>
    <xf numFmtId="4" fontId="3" fillId="0" borderId="1" pivotButton="0" quotePrefix="0" xfId="0"/>
    <xf numFmtId="4" fontId="4" fillId="3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4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Ratenzahlungsvereinbarung: Ratenplan</t>
        </is>
      </c>
    </row>
    <row r="2">
      <c r="A2" s="2" t="inlineStr">
        <is>
          <t>Gesamtschuld, Anzahl der Raten und erste Fälligkeit eingeben, der Plan wird berechnet</t>
        </is>
      </c>
    </row>
    <row r="4">
      <c r="A4" s="3" t="inlineStr">
        <is>
          <t>Gläubiger</t>
        </is>
      </c>
      <c r="B4" s="4" t="n"/>
      <c r="C4" s="5" t="n"/>
    </row>
    <row r="5">
      <c r="A5" s="3" t="inlineStr">
        <is>
          <t>Schuldner</t>
        </is>
      </c>
      <c r="B5" s="4" t="n"/>
      <c r="C5" s="5" t="n"/>
    </row>
    <row r="6">
      <c r="A6" s="3" t="inlineStr">
        <is>
          <t>Grund der Forderung</t>
        </is>
      </c>
      <c r="B6" s="4" t="n"/>
      <c r="C6" s="5" t="n"/>
    </row>
    <row r="7">
      <c r="A7" s="3" t="inlineStr">
        <is>
          <t>Hauptforderung (EUR)</t>
        </is>
      </c>
      <c r="B7" s="6" t="n"/>
      <c r="C7" s="5" t="n"/>
    </row>
    <row r="8">
      <c r="A8" s="3" t="inlineStr">
        <is>
          <t>Zinsen und Kosten bis heute (EUR)</t>
        </is>
      </c>
      <c r="B8" s="6" t="n"/>
      <c r="C8" s="5" t="n"/>
    </row>
    <row r="9">
      <c r="A9" s="3" t="inlineStr">
        <is>
          <t>Anzahl der Raten</t>
        </is>
      </c>
      <c r="B9" s="7" t="n"/>
      <c r="C9" s="5" t="n"/>
    </row>
    <row r="10">
      <c r="A10" s="3" t="inlineStr">
        <is>
          <t>Erste Rate fällig am</t>
        </is>
      </c>
      <c r="B10" s="8" t="n"/>
      <c r="C10" s="5" t="n"/>
    </row>
    <row r="12">
      <c r="A12" s="9" t="inlineStr">
        <is>
          <t>Gesamtschuld (EUR)</t>
        </is>
      </c>
      <c r="B12" s="10">
        <f>N(B7)+N(B8)</f>
        <v/>
      </c>
    </row>
    <row r="13">
      <c r="A13" s="9" t="inlineStr">
        <is>
          <t>Höhe jeder Rate (EUR)</t>
        </is>
      </c>
      <c r="B13" s="10">
        <f>IF(N(B9)=0,"",ROUND($B$12/B9,2))</f>
        <v/>
      </c>
    </row>
    <row r="15">
      <c r="A15" s="11" t="inlineStr">
        <is>
          <t>Rate Nr.</t>
        </is>
      </c>
      <c r="B15" s="11" t="inlineStr">
        <is>
          <t>Fällig am</t>
        </is>
      </c>
      <c r="C15" s="11" t="inlineStr">
        <is>
          <t>Betrag (EUR)</t>
        </is>
      </c>
      <c r="D15" s="11" t="inlineStr">
        <is>
          <t>Bezahlt am</t>
        </is>
      </c>
      <c r="E15" s="11" t="inlineStr">
        <is>
          <t>Bezahlt (EUR)</t>
        </is>
      </c>
      <c r="F15" s="11" t="inlineStr">
        <is>
          <t>Restschuld (EUR)</t>
        </is>
      </c>
    </row>
    <row r="16">
      <c r="A16" s="12">
        <f>IF(1&gt;N($B$9),"",1)</f>
        <v/>
      </c>
      <c r="B16" s="13">
        <f>IF(OR(A16="",B10=""),"",EDATE(B10,0))</f>
        <v/>
      </c>
      <c r="C16" s="14">
        <f>IF(A16="","",IF(A16=N(B9),$B$12-$B$13*(A16-1),$B$13))</f>
        <v/>
      </c>
      <c r="D16" s="8" t="n"/>
      <c r="E16" s="6" t="n"/>
      <c r="F16" s="14">
        <f>IF(A16="","",N($B$12)-IF(E16="",C16,E16))</f>
        <v/>
      </c>
    </row>
    <row r="17">
      <c r="A17" s="12">
        <f>IF(2&gt;N($B$9),"",2)</f>
        <v/>
      </c>
      <c r="B17" s="13">
        <f>IF(OR(A17="",B10=""),"",EDATE(B10,1))</f>
        <v/>
      </c>
      <c r="C17" s="14">
        <f>IF(A17="","",IF(A17=N(B9),$B$12-$B$13*(A17-1),$B$13))</f>
        <v/>
      </c>
      <c r="D17" s="8" t="n"/>
      <c r="E17" s="6" t="n"/>
      <c r="F17" s="14">
        <f>IF(A17="","",N(F16)-IF(E17="",C17,E17))</f>
        <v/>
      </c>
    </row>
    <row r="18">
      <c r="A18" s="12">
        <f>IF(3&gt;N($B$9),"",3)</f>
        <v/>
      </c>
      <c r="B18" s="13">
        <f>IF(OR(A18="",B10=""),"",EDATE(B10,2))</f>
        <v/>
      </c>
      <c r="C18" s="14">
        <f>IF(A18="","",IF(A18=N(B9),$B$12-$B$13*(A18-1),$B$13))</f>
        <v/>
      </c>
      <c r="D18" s="8" t="n"/>
      <c r="E18" s="6" t="n"/>
      <c r="F18" s="14">
        <f>IF(A18="","",N(F17)-IF(E18="",C18,E18))</f>
        <v/>
      </c>
    </row>
    <row r="19">
      <c r="A19" s="12">
        <f>IF(4&gt;N($B$9),"",4)</f>
        <v/>
      </c>
      <c r="B19" s="13">
        <f>IF(OR(A19="",B10=""),"",EDATE(B10,3))</f>
        <v/>
      </c>
      <c r="C19" s="14">
        <f>IF(A19="","",IF(A19=N(B9),$B$12-$B$13*(A19-1),$B$13))</f>
        <v/>
      </c>
      <c r="D19" s="8" t="n"/>
      <c r="E19" s="6" t="n"/>
      <c r="F19" s="14">
        <f>IF(A19="","",N(F18)-IF(E19="",C19,E19))</f>
        <v/>
      </c>
    </row>
    <row r="20">
      <c r="A20" s="12">
        <f>IF(5&gt;N($B$9),"",5)</f>
        <v/>
      </c>
      <c r="B20" s="13">
        <f>IF(OR(A20="",B10=""),"",EDATE(B10,4))</f>
        <v/>
      </c>
      <c r="C20" s="14">
        <f>IF(A20="","",IF(A20=N(B9),$B$12-$B$13*(A20-1),$B$13))</f>
        <v/>
      </c>
      <c r="D20" s="8" t="n"/>
      <c r="E20" s="6" t="n"/>
      <c r="F20" s="14">
        <f>IF(A20="","",N(F19)-IF(E20="",C20,E20))</f>
        <v/>
      </c>
    </row>
    <row r="21">
      <c r="A21" s="12">
        <f>IF(6&gt;N($B$9),"",6)</f>
        <v/>
      </c>
      <c r="B21" s="13">
        <f>IF(OR(A21="",B10=""),"",EDATE(B10,5))</f>
        <v/>
      </c>
      <c r="C21" s="14">
        <f>IF(A21="","",IF(A21=N(B9),$B$12-$B$13*(A21-1),$B$13))</f>
        <v/>
      </c>
      <c r="D21" s="8" t="n"/>
      <c r="E21" s="6" t="n"/>
      <c r="F21" s="14">
        <f>IF(A21="","",N(F20)-IF(E21="",C21,E21))</f>
        <v/>
      </c>
    </row>
    <row r="22">
      <c r="A22" s="12">
        <f>IF(7&gt;N($B$9),"",7)</f>
        <v/>
      </c>
      <c r="B22" s="13">
        <f>IF(OR(A22="",B10=""),"",EDATE(B10,6))</f>
        <v/>
      </c>
      <c r="C22" s="14">
        <f>IF(A22="","",IF(A22=N(B9),$B$12-$B$13*(A22-1),$B$13))</f>
        <v/>
      </c>
      <c r="D22" s="8" t="n"/>
      <c r="E22" s="6" t="n"/>
      <c r="F22" s="14">
        <f>IF(A22="","",N(F21)-IF(E22="",C22,E22))</f>
        <v/>
      </c>
    </row>
    <row r="23">
      <c r="A23" s="12">
        <f>IF(8&gt;N($B$9),"",8)</f>
        <v/>
      </c>
      <c r="B23" s="13">
        <f>IF(OR(A23="",B10=""),"",EDATE(B10,7))</f>
        <v/>
      </c>
      <c r="C23" s="14">
        <f>IF(A23="","",IF(A23=N(B9),$B$12-$B$13*(A23-1),$B$13))</f>
        <v/>
      </c>
      <c r="D23" s="8" t="n"/>
      <c r="E23" s="6" t="n"/>
      <c r="F23" s="14">
        <f>IF(A23="","",N(F22)-IF(E23="",C23,E23))</f>
        <v/>
      </c>
    </row>
    <row r="24">
      <c r="A24" s="12">
        <f>IF(9&gt;N($B$9),"",9)</f>
        <v/>
      </c>
      <c r="B24" s="13">
        <f>IF(OR(A24="",B10=""),"",EDATE(B10,8))</f>
        <v/>
      </c>
      <c r="C24" s="14">
        <f>IF(A24="","",IF(A24=N(B9),$B$12-$B$13*(A24-1),$B$13))</f>
        <v/>
      </c>
      <c r="D24" s="8" t="n"/>
      <c r="E24" s="6" t="n"/>
      <c r="F24" s="14">
        <f>IF(A24="","",N(F23)-IF(E24="",C24,E24))</f>
        <v/>
      </c>
    </row>
    <row r="25">
      <c r="A25" s="12">
        <f>IF(10&gt;N($B$9),"",10)</f>
        <v/>
      </c>
      <c r="B25" s="13">
        <f>IF(OR(A25="",B10=""),"",EDATE(B10,9))</f>
        <v/>
      </c>
      <c r="C25" s="14">
        <f>IF(A25="","",IF(A25=N(B9),$B$12-$B$13*(A25-1),$B$13))</f>
        <v/>
      </c>
      <c r="D25" s="8" t="n"/>
      <c r="E25" s="6" t="n"/>
      <c r="F25" s="14">
        <f>IF(A25="","",N(F24)-IF(E25="",C25,E25))</f>
        <v/>
      </c>
    </row>
    <row r="26">
      <c r="A26" s="12">
        <f>IF(11&gt;N($B$9),"",11)</f>
        <v/>
      </c>
      <c r="B26" s="13">
        <f>IF(OR(A26="",B10=""),"",EDATE(B10,10))</f>
        <v/>
      </c>
      <c r="C26" s="14">
        <f>IF(A26="","",IF(A26=N(B9),$B$12-$B$13*(A26-1),$B$13))</f>
        <v/>
      </c>
      <c r="D26" s="8" t="n"/>
      <c r="E26" s="6" t="n"/>
      <c r="F26" s="14">
        <f>IF(A26="","",N(F25)-IF(E26="",C26,E26))</f>
        <v/>
      </c>
    </row>
    <row r="27">
      <c r="A27" s="12">
        <f>IF(12&gt;N($B$9),"",12)</f>
        <v/>
      </c>
      <c r="B27" s="13">
        <f>IF(OR(A27="",B10=""),"",EDATE(B10,11))</f>
        <v/>
      </c>
      <c r="C27" s="14">
        <f>IF(A27="","",IF(A27=N(B9),$B$12-$B$13*(A27-1),$B$13))</f>
        <v/>
      </c>
      <c r="D27" s="8" t="n"/>
      <c r="E27" s="6" t="n"/>
      <c r="F27" s="14">
        <f>IF(A27="","",N(F26)-IF(E27="",C27,E27))</f>
        <v/>
      </c>
    </row>
    <row r="28">
      <c r="A28" s="12">
        <f>IF(13&gt;N($B$9),"",13)</f>
        <v/>
      </c>
      <c r="B28" s="13">
        <f>IF(OR(A28="",B10=""),"",EDATE(B10,12))</f>
        <v/>
      </c>
      <c r="C28" s="14">
        <f>IF(A28="","",IF(A28=N(B9),$B$12-$B$13*(A28-1),$B$13))</f>
        <v/>
      </c>
      <c r="D28" s="8" t="n"/>
      <c r="E28" s="6" t="n"/>
      <c r="F28" s="14">
        <f>IF(A28="","",N(F27)-IF(E28="",C28,E28))</f>
        <v/>
      </c>
    </row>
    <row r="29">
      <c r="A29" s="12">
        <f>IF(14&gt;N($B$9),"",14)</f>
        <v/>
      </c>
      <c r="B29" s="13">
        <f>IF(OR(A29="",B10=""),"",EDATE(B10,13))</f>
        <v/>
      </c>
      <c r="C29" s="14">
        <f>IF(A29="","",IF(A29=N(B9),$B$12-$B$13*(A29-1),$B$13))</f>
        <v/>
      </c>
      <c r="D29" s="8" t="n"/>
      <c r="E29" s="6" t="n"/>
      <c r="F29" s="14">
        <f>IF(A29="","",N(F28)-IF(E29="",C29,E29))</f>
        <v/>
      </c>
    </row>
    <row r="30">
      <c r="A30" s="12">
        <f>IF(15&gt;N($B$9),"",15)</f>
        <v/>
      </c>
      <c r="B30" s="13">
        <f>IF(OR(A30="",B10=""),"",EDATE(B10,14))</f>
        <v/>
      </c>
      <c r="C30" s="14">
        <f>IF(A30="","",IF(A30=N(B9),$B$12-$B$13*(A30-1),$B$13))</f>
        <v/>
      </c>
      <c r="D30" s="8" t="n"/>
      <c r="E30" s="6" t="n"/>
      <c r="F30" s="14">
        <f>IF(A30="","",N(F29)-IF(E30="",C30,E30))</f>
        <v/>
      </c>
    </row>
    <row r="31">
      <c r="A31" s="12">
        <f>IF(16&gt;N($B$9),"",16)</f>
        <v/>
      </c>
      <c r="B31" s="13">
        <f>IF(OR(A31="",B10=""),"",EDATE(B10,15))</f>
        <v/>
      </c>
      <c r="C31" s="14">
        <f>IF(A31="","",IF(A31=N(B9),$B$12-$B$13*(A31-1),$B$13))</f>
        <v/>
      </c>
      <c r="D31" s="8" t="n"/>
      <c r="E31" s="6" t="n"/>
      <c r="F31" s="14">
        <f>IF(A31="","",N(F30)-IF(E31="",C31,E31))</f>
        <v/>
      </c>
    </row>
    <row r="32">
      <c r="A32" s="12">
        <f>IF(17&gt;N($B$9),"",17)</f>
        <v/>
      </c>
      <c r="B32" s="13">
        <f>IF(OR(A32="",B10=""),"",EDATE(B10,16))</f>
        <v/>
      </c>
      <c r="C32" s="14">
        <f>IF(A32="","",IF(A32=N(B9),$B$12-$B$13*(A32-1),$B$13))</f>
        <v/>
      </c>
      <c r="D32" s="8" t="n"/>
      <c r="E32" s="6" t="n"/>
      <c r="F32" s="14">
        <f>IF(A32="","",N(F31)-IF(E32="",C32,E32))</f>
        <v/>
      </c>
    </row>
    <row r="33">
      <c r="A33" s="12">
        <f>IF(18&gt;N($B$9),"",18)</f>
        <v/>
      </c>
      <c r="B33" s="13">
        <f>IF(OR(A33="",B10=""),"",EDATE(B10,17))</f>
        <v/>
      </c>
      <c r="C33" s="14">
        <f>IF(A33="","",IF(A33=N(B9),$B$12-$B$13*(A33-1),$B$13))</f>
        <v/>
      </c>
      <c r="D33" s="8" t="n"/>
      <c r="E33" s="6" t="n"/>
      <c r="F33" s="14">
        <f>IF(A33="","",N(F32)-IF(E33="",C33,E33))</f>
        <v/>
      </c>
    </row>
    <row r="34">
      <c r="A34" s="12">
        <f>IF(19&gt;N($B$9),"",19)</f>
        <v/>
      </c>
      <c r="B34" s="13">
        <f>IF(OR(A34="",B10=""),"",EDATE(B10,18))</f>
        <v/>
      </c>
      <c r="C34" s="14">
        <f>IF(A34="","",IF(A34=N(B9),$B$12-$B$13*(A34-1),$B$13))</f>
        <v/>
      </c>
      <c r="D34" s="8" t="n"/>
      <c r="E34" s="6" t="n"/>
      <c r="F34" s="14">
        <f>IF(A34="","",N(F33)-IF(E34="",C34,E34))</f>
        <v/>
      </c>
    </row>
    <row r="35">
      <c r="A35" s="12">
        <f>IF(20&gt;N($B$9),"",20)</f>
        <v/>
      </c>
      <c r="B35" s="13">
        <f>IF(OR(A35="",B10=""),"",EDATE(B10,19))</f>
        <v/>
      </c>
      <c r="C35" s="14">
        <f>IF(A35="","",IF(A35=N(B9),$B$12-$B$13*(A35-1),$B$13))</f>
        <v/>
      </c>
      <c r="D35" s="8" t="n"/>
      <c r="E35" s="6" t="n"/>
      <c r="F35" s="14">
        <f>IF(A35="","",N(F34)-IF(E35="",C35,E35))</f>
        <v/>
      </c>
    </row>
    <row r="36">
      <c r="A36" s="12">
        <f>IF(21&gt;N($B$9),"",21)</f>
        <v/>
      </c>
      <c r="B36" s="13">
        <f>IF(OR(A36="",B10=""),"",EDATE(B10,20))</f>
        <v/>
      </c>
      <c r="C36" s="14">
        <f>IF(A36="","",IF(A36=N(B9),$B$12-$B$13*(A36-1),$B$13))</f>
        <v/>
      </c>
      <c r="D36" s="8" t="n"/>
      <c r="E36" s="6" t="n"/>
      <c r="F36" s="14">
        <f>IF(A36="","",N(F35)-IF(E36="",C36,E36))</f>
        <v/>
      </c>
    </row>
    <row r="37">
      <c r="A37" s="12">
        <f>IF(22&gt;N($B$9),"",22)</f>
        <v/>
      </c>
      <c r="B37" s="13">
        <f>IF(OR(A37="",B10=""),"",EDATE(B10,21))</f>
        <v/>
      </c>
      <c r="C37" s="14">
        <f>IF(A37="","",IF(A37=N(B9),$B$12-$B$13*(A37-1),$B$13))</f>
        <v/>
      </c>
      <c r="D37" s="8" t="n"/>
      <c r="E37" s="6" t="n"/>
      <c r="F37" s="14">
        <f>IF(A37="","",N(F36)-IF(E37="",C37,E37))</f>
        <v/>
      </c>
    </row>
    <row r="38">
      <c r="A38" s="12">
        <f>IF(23&gt;N($B$9),"",23)</f>
        <v/>
      </c>
      <c r="B38" s="13">
        <f>IF(OR(A38="",B10=""),"",EDATE(B10,22))</f>
        <v/>
      </c>
      <c r="C38" s="14">
        <f>IF(A38="","",IF(A38=N(B9),$B$12-$B$13*(A38-1),$B$13))</f>
        <v/>
      </c>
      <c r="D38" s="8" t="n"/>
      <c r="E38" s="6" t="n"/>
      <c r="F38" s="14">
        <f>IF(A38="","",N(F37)-IF(E38="",C38,E38))</f>
        <v/>
      </c>
    </row>
    <row r="39">
      <c r="A39" s="12">
        <f>IF(24&gt;N($B$9),"",24)</f>
        <v/>
      </c>
      <c r="B39" s="13">
        <f>IF(OR(A39="",B10=""),"",EDATE(B10,23))</f>
        <v/>
      </c>
      <c r="C39" s="14">
        <f>IF(A39="","",IF(A39=N(B9),$B$12-$B$13*(A39-1),$B$13))</f>
        <v/>
      </c>
      <c r="D39" s="8" t="n"/>
      <c r="E39" s="6" t="n"/>
      <c r="F39" s="14">
        <f>IF(A39="","",N(F38)-IF(E39="",C39,E39))</f>
        <v/>
      </c>
    </row>
    <row r="40">
      <c r="A40" s="12">
        <f>IF(25&gt;N($B$9),"",25)</f>
        <v/>
      </c>
      <c r="B40" s="13">
        <f>IF(OR(A40="",B10=""),"",EDATE(B10,24))</f>
        <v/>
      </c>
      <c r="C40" s="14">
        <f>IF(A40="","",IF(A40=N(B9),$B$12-$B$13*(A40-1),$B$13))</f>
        <v/>
      </c>
      <c r="D40" s="8" t="n"/>
      <c r="E40" s="6" t="n"/>
      <c r="F40" s="14">
        <f>IF(A40="","",N(F39)-IF(E40="",C40,E40))</f>
        <v/>
      </c>
    </row>
    <row r="41">
      <c r="A41" s="12">
        <f>IF(26&gt;N($B$9),"",26)</f>
        <v/>
      </c>
      <c r="B41" s="13">
        <f>IF(OR(A41="",B10=""),"",EDATE(B10,25))</f>
        <v/>
      </c>
      <c r="C41" s="14">
        <f>IF(A41="","",IF(A41=N(B9),$B$12-$B$13*(A41-1),$B$13))</f>
        <v/>
      </c>
      <c r="D41" s="8" t="n"/>
      <c r="E41" s="6" t="n"/>
      <c r="F41" s="14">
        <f>IF(A41="","",N(F40)-IF(E41="",C41,E41))</f>
        <v/>
      </c>
    </row>
    <row r="42">
      <c r="A42" s="12">
        <f>IF(27&gt;N($B$9),"",27)</f>
        <v/>
      </c>
      <c r="B42" s="13">
        <f>IF(OR(A42="",B10=""),"",EDATE(B10,26))</f>
        <v/>
      </c>
      <c r="C42" s="14">
        <f>IF(A42="","",IF(A42=N(B9),$B$12-$B$13*(A42-1),$B$13))</f>
        <v/>
      </c>
      <c r="D42" s="8" t="n"/>
      <c r="E42" s="6" t="n"/>
      <c r="F42" s="14">
        <f>IF(A42="","",N(F41)-IF(E42="",C42,E42))</f>
        <v/>
      </c>
    </row>
    <row r="43">
      <c r="A43" s="12">
        <f>IF(28&gt;N($B$9),"",28)</f>
        <v/>
      </c>
      <c r="B43" s="13">
        <f>IF(OR(A43="",B10=""),"",EDATE(B10,27))</f>
        <v/>
      </c>
      <c r="C43" s="14">
        <f>IF(A43="","",IF(A43=N(B9),$B$12-$B$13*(A43-1),$B$13))</f>
        <v/>
      </c>
      <c r="D43" s="8" t="n"/>
      <c r="E43" s="6" t="n"/>
      <c r="F43" s="14">
        <f>IF(A43="","",N(F42)-IF(E43="",C43,E43))</f>
        <v/>
      </c>
    </row>
    <row r="44">
      <c r="A44" s="12">
        <f>IF(29&gt;N($B$9),"",29)</f>
        <v/>
      </c>
      <c r="B44" s="13">
        <f>IF(OR(A44="",B10=""),"",EDATE(B10,28))</f>
        <v/>
      </c>
      <c r="C44" s="14">
        <f>IF(A44="","",IF(A44=N(B9),$B$12-$B$13*(A44-1),$B$13))</f>
        <v/>
      </c>
      <c r="D44" s="8" t="n"/>
      <c r="E44" s="6" t="n"/>
      <c r="F44" s="14">
        <f>IF(A44="","",N(F43)-IF(E44="",C44,E44))</f>
        <v/>
      </c>
    </row>
    <row r="45">
      <c r="A45" s="12">
        <f>IF(30&gt;N($B$9),"",30)</f>
        <v/>
      </c>
      <c r="B45" s="13">
        <f>IF(OR(A45="",B10=""),"",EDATE(B10,29))</f>
        <v/>
      </c>
      <c r="C45" s="14">
        <f>IF(A45="","",IF(A45=N(B9),$B$12-$B$13*(A45-1),$B$13))</f>
        <v/>
      </c>
      <c r="D45" s="8" t="n"/>
      <c r="E45" s="6" t="n"/>
      <c r="F45" s="14">
        <f>IF(A45="","",N(F44)-IF(E45="",C45,E45))</f>
        <v/>
      </c>
    </row>
    <row r="46">
      <c r="A46" s="12">
        <f>IF(31&gt;N($B$9),"",31)</f>
        <v/>
      </c>
      <c r="B46" s="13">
        <f>IF(OR(A46="",B10=""),"",EDATE(B10,30))</f>
        <v/>
      </c>
      <c r="C46" s="14">
        <f>IF(A46="","",IF(A46=N(B9),$B$12-$B$13*(A46-1),$B$13))</f>
        <v/>
      </c>
      <c r="D46" s="8" t="n"/>
      <c r="E46" s="6" t="n"/>
      <c r="F46" s="14">
        <f>IF(A46="","",N(F45)-IF(E46="",C46,E46))</f>
        <v/>
      </c>
    </row>
    <row r="47">
      <c r="A47" s="12">
        <f>IF(32&gt;N($B$9),"",32)</f>
        <v/>
      </c>
      <c r="B47" s="13">
        <f>IF(OR(A47="",B10=""),"",EDATE(B10,31))</f>
        <v/>
      </c>
      <c r="C47" s="14">
        <f>IF(A47="","",IF(A47=N(B9),$B$12-$B$13*(A47-1),$B$13))</f>
        <v/>
      </c>
      <c r="D47" s="8" t="n"/>
      <c r="E47" s="6" t="n"/>
      <c r="F47" s="14">
        <f>IF(A47="","",N(F46)-IF(E47="",C47,E47))</f>
        <v/>
      </c>
    </row>
    <row r="48">
      <c r="A48" s="12">
        <f>IF(33&gt;N($B$9),"",33)</f>
        <v/>
      </c>
      <c r="B48" s="13">
        <f>IF(OR(A48="",B10=""),"",EDATE(B10,32))</f>
        <v/>
      </c>
      <c r="C48" s="14">
        <f>IF(A48="","",IF(A48=N(B9),$B$12-$B$13*(A48-1),$B$13))</f>
        <v/>
      </c>
      <c r="D48" s="8" t="n"/>
      <c r="E48" s="6" t="n"/>
      <c r="F48" s="14">
        <f>IF(A48="","",N(F47)-IF(E48="",C48,E48))</f>
        <v/>
      </c>
    </row>
    <row r="49">
      <c r="A49" s="12">
        <f>IF(34&gt;N($B$9),"",34)</f>
        <v/>
      </c>
      <c r="B49" s="13">
        <f>IF(OR(A49="",B10=""),"",EDATE(B10,33))</f>
        <v/>
      </c>
      <c r="C49" s="14">
        <f>IF(A49="","",IF(A49=N(B9),$B$12-$B$13*(A49-1),$B$13))</f>
        <v/>
      </c>
      <c r="D49" s="8" t="n"/>
      <c r="E49" s="6" t="n"/>
      <c r="F49" s="14">
        <f>IF(A49="","",N(F48)-IF(E49="",C49,E49))</f>
        <v/>
      </c>
    </row>
    <row r="50">
      <c r="A50" s="12">
        <f>IF(35&gt;N($B$9),"",35)</f>
        <v/>
      </c>
      <c r="B50" s="13">
        <f>IF(OR(A50="",B10=""),"",EDATE(B10,34))</f>
        <v/>
      </c>
      <c r="C50" s="14">
        <f>IF(A50="","",IF(A50=N(B9),$B$12-$B$13*(A50-1),$B$13))</f>
        <v/>
      </c>
      <c r="D50" s="8" t="n"/>
      <c r="E50" s="6" t="n"/>
      <c r="F50" s="14">
        <f>IF(A50="","",N(F49)-IF(E50="",C50,E50))</f>
        <v/>
      </c>
    </row>
    <row r="51">
      <c r="A51" s="12">
        <f>IF(36&gt;N($B$9),"",36)</f>
        <v/>
      </c>
      <c r="B51" s="13">
        <f>IF(OR(A51="",B10=""),"",EDATE(B10,35))</f>
        <v/>
      </c>
      <c r="C51" s="14">
        <f>IF(A51="","",IF(A51=N(B9),$B$12-$B$13*(A51-1),$B$13))</f>
        <v/>
      </c>
      <c r="D51" s="8" t="n"/>
      <c r="E51" s="6" t="n"/>
      <c r="F51" s="14">
        <f>IF(A51="","",N(F50)-IF(E51="",C51,E51))</f>
        <v/>
      </c>
    </row>
    <row r="52">
      <c r="B52" s="9" t="inlineStr">
        <is>
          <t>Summe</t>
        </is>
      </c>
      <c r="C52" s="15">
        <f>SUM(C16:C51)</f>
        <v/>
      </c>
      <c r="E52" s="15">
        <f>SUM(E16:E51)</f>
        <v/>
      </c>
    </row>
    <row r="54" ht="90" customHeight="1">
      <c r="A54" s="16" t="inlineStr">
        <is>
          <t>Die letzte Rate gleicht Rundungsdifferenzen aus. Zinsen für den Zahlungsaufschub werden in dieser Tabelle nicht berechnet. Restschuld: bezahlter Betrag, sonst geplanter Betrag. Mit der Vereinbarung erkennt der Schuldner die Forderung an, die Verjährung beginnt neu (§ 212 Abs. 1 Nr. 1 BGB). Ist der Schuldner Verbraucher und wird für den Zahlungsaufschub ein Entgelt verlangt, gelten die Vorschriften über Finanzierungshilfen (§ 506 BGB) mit Informationspflichten und Widerrufsrecht; in diesem Fall vorher rechtlich beraten lassen.</t>
        </is>
      </c>
    </row>
  </sheetData>
  <mergeCells count="8">
    <mergeCell ref="A54:F54"/>
    <mergeCell ref="B6:C6"/>
    <mergeCell ref="B7:C7"/>
    <mergeCell ref="B5:C5"/>
    <mergeCell ref="B10:C10"/>
    <mergeCell ref="B9:C9"/>
    <mergeCell ref="B8:C8"/>
    <mergeCell ref="B4:C4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Ratenzahlungsvereinbarung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